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tridwaalerkaas/Desktop/NOF/Ting/Ting 2020/"/>
    </mc:Choice>
  </mc:AlternateContent>
  <xr:revisionPtr revIDLastSave="0" documentId="13_ncr:1_{0B476470-49D4-4947-BCCA-DA472FEBF52B}" xr6:coauthVersionLast="45" xr6:coauthVersionMax="45" xr10:uidLastSave="{00000000-0000-0000-0000-000000000000}"/>
  <bookViews>
    <workbookView xWindow="1360" yWindow="900" windowWidth="24240" windowHeight="13260" xr2:uid="{7F556705-6EC6-8348-89EB-389F9E8E11C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0" i="1"/>
  <c r="D9" i="1"/>
  <c r="D8" i="1" l="1"/>
  <c r="E20" i="1" l="1"/>
  <c r="C20" i="1"/>
  <c r="B20" i="1"/>
  <c r="F19" i="1"/>
  <c r="D20" i="1"/>
  <c r="F18" i="1"/>
  <c r="F20" i="1" s="1"/>
  <c r="E14" i="1"/>
  <c r="C14" i="1"/>
  <c r="B14" i="1"/>
  <c r="F13" i="1"/>
  <c r="F11" i="1"/>
  <c r="F14" i="1" s="1"/>
  <c r="D11" i="1"/>
  <c r="D14" i="1"/>
  <c r="B22" i="1" l="1"/>
  <c r="C22" i="1"/>
  <c r="E22" i="1"/>
  <c r="D22" i="1"/>
  <c r="F22" i="1"/>
</calcChain>
</file>

<file path=xl/sharedStrings.xml><?xml version="1.0" encoding="utf-8"?>
<sst xmlns="http://schemas.openxmlformats.org/spreadsheetml/2006/main" count="21" uniqueCount="21">
  <si>
    <t>Forslagtil langtidsbudsjett</t>
  </si>
  <si>
    <t>Utkast 13.2.2020</t>
  </si>
  <si>
    <t>Regnskap 2019</t>
  </si>
  <si>
    <t>Budsjett vedtatt av styret</t>
  </si>
  <si>
    <t>Andre tilskudd</t>
  </si>
  <si>
    <t>Stevne- og aktivitetsinntekter</t>
  </si>
  <si>
    <t>Salgsinntekter (netto)</t>
  </si>
  <si>
    <t>Reklame- og sponsorinntekter</t>
  </si>
  <si>
    <t>Gaver og andre inntekter</t>
  </si>
  <si>
    <t>Sum inntekter</t>
  </si>
  <si>
    <t>Kostnader</t>
  </si>
  <si>
    <t>Personalkostnader</t>
  </si>
  <si>
    <t>Aktivitetskostnader</t>
  </si>
  <si>
    <t>Administrasjonskostnader</t>
  </si>
  <si>
    <t>Sum kostnader</t>
  </si>
  <si>
    <t>Resultat</t>
  </si>
  <si>
    <t>Budsjett vedtatt av tinget i 2018</t>
  </si>
  <si>
    <t>Tilskudd fra idretten *</t>
  </si>
  <si>
    <t>* 2020: kr. 8 628 000 post 2 og post 3 tildeling + 500 000 OLT prosjektmidler+630 000 OLT stipend + 284 000 fra tidligere år</t>
  </si>
  <si>
    <t>* 2019: kr 9 384 000 post 2 og post 3 tildeling+500 000 OLT prosjektmidler+930 000 OLT stipend</t>
  </si>
  <si>
    <t>Felter markert med rødt: påvirket av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</si>
</sst>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779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 wrapText="1"/>
    </xf>
    <xf numFmtId="0" fontId="2" fillId="0" borderId="3" xfId="0" applyFont="1" applyBorder="1"/>
    <xf numFmtId="0" fontId="4" fillId="0" borderId="0" xfId="0" applyFont="1"/>
    <xf numFmtId="164" fontId="4" fillId="0" borderId="0" xfId="1" applyNumberFormat="1" applyFont="1"/>
    <xf numFmtId="164" fontId="4" fillId="0" borderId="4" xfId="1" applyNumberFormat="1" applyFont="1" applyBorder="1"/>
    <xf numFmtId="0" fontId="5" fillId="0" borderId="5" xfId="0" applyFont="1" applyBorder="1"/>
    <xf numFmtId="164" fontId="5" fillId="0" borderId="5" xfId="1" applyNumberFormat="1" applyFont="1" applyBorder="1" applyAlignment="1">
      <alignment horizontal="center"/>
    </xf>
    <xf numFmtId="164" fontId="5" fillId="0" borderId="5" xfId="1" applyNumberFormat="1" applyFont="1" applyBorder="1"/>
    <xf numFmtId="0" fontId="5" fillId="0" borderId="0" xfId="0" applyFont="1"/>
    <xf numFmtId="3" fontId="4" fillId="0" borderId="0" xfId="0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/>
    <xf numFmtId="3" fontId="2" fillId="0" borderId="0" xfId="0" applyNumberFormat="1" applyFont="1"/>
    <xf numFmtId="3" fontId="4" fillId="0" borderId="0" xfId="1" applyNumberFormat="1" applyFont="1" applyBorder="1"/>
    <xf numFmtId="0" fontId="3" fillId="0" borderId="5" xfId="0" applyFont="1" applyBorder="1"/>
    <xf numFmtId="3" fontId="3" fillId="0" borderId="5" xfId="0" applyNumberFormat="1" applyFont="1" applyBorder="1"/>
    <xf numFmtId="0" fontId="2" fillId="0" borderId="0" xfId="0" applyFont="1" applyAlignment="1">
      <alignment horizontal="right"/>
    </xf>
    <xf numFmtId="0" fontId="5" fillId="0" borderId="6" xfId="0" applyFont="1" applyBorder="1"/>
    <xf numFmtId="3" fontId="3" fillId="0" borderId="6" xfId="0" applyNumberFormat="1" applyFont="1" applyBorder="1"/>
    <xf numFmtId="164" fontId="4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2" borderId="0" xfId="0" applyFont="1" applyFill="1"/>
    <xf numFmtId="3" fontId="4" fillId="2" borderId="0" xfId="1" applyNumberFormat="1" applyFont="1" applyFill="1"/>
    <xf numFmtId="0" fontId="4" fillId="3" borderId="0" xfId="0" applyFont="1" applyFill="1"/>
    <xf numFmtId="0" fontId="0" fillId="3" borderId="0" xfId="0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77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101600</xdr:rowOff>
    </xdr:from>
    <xdr:to>
      <xdr:col>0</xdr:col>
      <xdr:colOff>2209800</xdr:colOff>
      <xdr:row>3</xdr:row>
      <xdr:rowOff>196850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AA8E23CE-1604-9B47-AEC8-D7E3CB1E6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0"/>
          <a:ext cx="22098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101600</xdr:rowOff>
    </xdr:from>
    <xdr:to>
      <xdr:col>1</xdr:col>
      <xdr:colOff>19050</xdr:colOff>
      <xdr:row>3</xdr:row>
      <xdr:rowOff>196850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F929D528-3146-154E-8BB2-162757306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0"/>
          <a:ext cx="22669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1E13-B7E1-AC4C-BE3B-A32D42814F67}">
  <dimension ref="A4:F26"/>
  <sheetViews>
    <sheetView tabSelected="1" topLeftCell="A5" workbookViewId="0">
      <selection activeCell="C31" sqref="C31"/>
    </sheetView>
  </sheetViews>
  <sheetFormatPr baseColWidth="10" defaultRowHeight="16" x14ac:dyDescent="0.2"/>
  <cols>
    <col min="1" max="1" width="29.5" customWidth="1"/>
    <col min="4" max="4" width="18.83203125" customWidth="1"/>
    <col min="5" max="5" width="22.33203125" customWidth="1"/>
    <col min="6" max="6" width="20.5" customWidth="1"/>
  </cols>
  <sheetData>
    <row r="4" spans="1:6" ht="19" x14ac:dyDescent="0.25">
      <c r="A4" s="1"/>
      <c r="B4" s="1"/>
      <c r="C4" s="1"/>
      <c r="D4" s="1"/>
      <c r="E4" s="1"/>
      <c r="F4" s="1"/>
    </row>
    <row r="5" spans="1:6" ht="19" x14ac:dyDescent="0.25">
      <c r="A5" s="2" t="s">
        <v>0</v>
      </c>
      <c r="B5" s="2"/>
      <c r="C5" s="2"/>
      <c r="D5" s="1"/>
      <c r="E5" s="1"/>
      <c r="F5" s="1"/>
    </row>
    <row r="6" spans="1:6" ht="19" x14ac:dyDescent="0.25">
      <c r="A6" s="3" t="s">
        <v>1</v>
      </c>
      <c r="B6" s="4">
        <v>2022</v>
      </c>
      <c r="C6" s="4">
        <v>2021</v>
      </c>
      <c r="D6" s="4">
        <v>2020</v>
      </c>
      <c r="E6" s="4">
        <v>2020</v>
      </c>
      <c r="F6" s="5" t="s">
        <v>2</v>
      </c>
    </row>
    <row r="7" spans="1:6" ht="40" x14ac:dyDescent="0.25">
      <c r="A7" s="1"/>
      <c r="B7" s="3"/>
      <c r="C7" s="3"/>
      <c r="D7" s="6" t="s">
        <v>3</v>
      </c>
      <c r="E7" s="6" t="s">
        <v>16</v>
      </c>
      <c r="F7" s="7"/>
    </row>
    <row r="8" spans="1:6" ht="18" x14ac:dyDescent="0.2">
      <c r="A8" s="8" t="s">
        <v>17</v>
      </c>
      <c r="B8" s="8">
        <v>11000</v>
      </c>
      <c r="C8" s="8">
        <v>10000</v>
      </c>
      <c r="D8" s="8">
        <f>8628+500+630+284</f>
        <v>10042</v>
      </c>
      <c r="E8" s="8">
        <v>15000</v>
      </c>
      <c r="F8" s="25">
        <v>11604</v>
      </c>
    </row>
    <row r="9" spans="1:6" ht="18" x14ac:dyDescent="0.2">
      <c r="A9" s="8" t="s">
        <v>4</v>
      </c>
      <c r="B9" s="8">
        <v>3700</v>
      </c>
      <c r="C9" s="8">
        <v>3700</v>
      </c>
      <c r="D9" s="8">
        <f>1920+1790</f>
        <v>3710</v>
      </c>
      <c r="E9" s="8">
        <v>1750</v>
      </c>
      <c r="F9" s="9">
        <v>2289</v>
      </c>
    </row>
    <row r="10" spans="1:6" ht="18" x14ac:dyDescent="0.2">
      <c r="A10" s="8" t="s">
        <v>5</v>
      </c>
      <c r="B10" s="8">
        <v>5400</v>
      </c>
      <c r="C10" s="8">
        <v>5300</v>
      </c>
      <c r="D10" s="29">
        <f>4350+920</f>
        <v>5270</v>
      </c>
      <c r="E10" s="8">
        <v>4300</v>
      </c>
      <c r="F10" s="9">
        <v>6782</v>
      </c>
    </row>
    <row r="11" spans="1:6" ht="18" x14ac:dyDescent="0.2">
      <c r="A11" s="8" t="s">
        <v>6</v>
      </c>
      <c r="B11" s="8">
        <v>750</v>
      </c>
      <c r="C11" s="8">
        <v>750</v>
      </c>
      <c r="D11" s="8">
        <f>3650-2880</f>
        <v>770</v>
      </c>
      <c r="E11" s="8">
        <v>1000</v>
      </c>
      <c r="F11" s="9">
        <f>3652-2517-420</f>
        <v>715</v>
      </c>
    </row>
    <row r="12" spans="1:6" ht="18" x14ac:dyDescent="0.2">
      <c r="A12" s="8" t="s">
        <v>7</v>
      </c>
      <c r="B12" s="8">
        <v>1000</v>
      </c>
      <c r="C12" s="8">
        <v>1000</v>
      </c>
      <c r="D12" s="27">
        <v>500</v>
      </c>
      <c r="E12" s="8">
        <v>1000</v>
      </c>
      <c r="F12" s="9">
        <v>74</v>
      </c>
    </row>
    <row r="13" spans="1:6" ht="18" x14ac:dyDescent="0.2">
      <c r="A13" s="8" t="s">
        <v>8</v>
      </c>
      <c r="B13" s="8">
        <v>3000</v>
      </c>
      <c r="C13" s="8">
        <v>3000</v>
      </c>
      <c r="D13" s="8">
        <f>1122+775+220+83</f>
        <v>2200</v>
      </c>
      <c r="E13" s="8">
        <v>2000</v>
      </c>
      <c r="F13" s="10">
        <f>1122+179</f>
        <v>1301</v>
      </c>
    </row>
    <row r="14" spans="1:6" ht="18" x14ac:dyDescent="0.2">
      <c r="A14" s="11" t="s">
        <v>9</v>
      </c>
      <c r="B14" s="11">
        <f>SUM(B8:B13)</f>
        <v>24850</v>
      </c>
      <c r="C14" s="11">
        <f>SUM(C8:C13)</f>
        <v>23750</v>
      </c>
      <c r="D14" s="11">
        <f>SUM(D8:D13)</f>
        <v>22492</v>
      </c>
      <c r="E14" s="12">
        <f>SUM(E8:E13)</f>
        <v>25050</v>
      </c>
      <c r="F14" s="13">
        <f>SUM(F8:F13)</f>
        <v>22765</v>
      </c>
    </row>
    <row r="15" spans="1:6" ht="19" x14ac:dyDescent="0.25">
      <c r="A15" s="1"/>
      <c r="B15" s="1"/>
      <c r="C15" s="1"/>
      <c r="D15" s="1"/>
      <c r="E15" s="1"/>
      <c r="F15" s="1"/>
    </row>
    <row r="16" spans="1:6" ht="19" x14ac:dyDescent="0.25">
      <c r="A16" s="14" t="s">
        <v>10</v>
      </c>
      <c r="B16" s="1"/>
      <c r="C16" s="1"/>
      <c r="D16" s="1"/>
      <c r="E16" s="1"/>
      <c r="F16" s="1"/>
    </row>
    <row r="17" spans="1:6" ht="19" x14ac:dyDescent="0.25">
      <c r="A17" s="8" t="s">
        <v>11</v>
      </c>
      <c r="B17" s="15">
        <v>11000</v>
      </c>
      <c r="C17" s="16">
        <v>10800</v>
      </c>
      <c r="D17" s="17">
        <v>10658</v>
      </c>
      <c r="E17" s="15">
        <v>8800</v>
      </c>
      <c r="F17" s="26">
        <v>10409</v>
      </c>
    </row>
    <row r="18" spans="1:6" ht="19" x14ac:dyDescent="0.25">
      <c r="A18" s="8" t="s">
        <v>12</v>
      </c>
      <c r="B18" s="15">
        <v>11300</v>
      </c>
      <c r="C18" s="16">
        <v>10400</v>
      </c>
      <c r="D18" s="28">
        <v>9634</v>
      </c>
      <c r="E18" s="15">
        <v>13650</v>
      </c>
      <c r="F18" s="18">
        <f>7238+2615</f>
        <v>9853</v>
      </c>
    </row>
    <row r="19" spans="1:6" ht="19" x14ac:dyDescent="0.25">
      <c r="A19" s="8" t="s">
        <v>13</v>
      </c>
      <c r="B19" s="15">
        <v>3000</v>
      </c>
      <c r="C19" s="16">
        <v>3000</v>
      </c>
      <c r="D19" s="19">
        <v>3050</v>
      </c>
      <c r="E19" s="15">
        <v>2800</v>
      </c>
      <c r="F19" s="18">
        <f>2007+223</f>
        <v>2230</v>
      </c>
    </row>
    <row r="20" spans="1:6" ht="19" x14ac:dyDescent="0.25">
      <c r="A20" s="20" t="s">
        <v>14</v>
      </c>
      <c r="B20" s="21">
        <f>SUM(B17:B19)</f>
        <v>25300</v>
      </c>
      <c r="C20" s="21">
        <f>SUM(C17:C19)</f>
        <v>24200</v>
      </c>
      <c r="D20" s="21">
        <f>SUM(D17:D19)</f>
        <v>23342</v>
      </c>
      <c r="E20" s="21">
        <f>SUM(E17:E19)</f>
        <v>25250</v>
      </c>
      <c r="F20" s="21">
        <f>SUM(F17:F19)</f>
        <v>22492</v>
      </c>
    </row>
    <row r="21" spans="1:6" ht="19" x14ac:dyDescent="0.25">
      <c r="A21" s="1"/>
      <c r="B21" s="22"/>
      <c r="C21" s="22"/>
      <c r="D21" s="1"/>
      <c r="E21" s="1"/>
      <c r="F21" s="1"/>
    </row>
    <row r="22" spans="1:6" ht="20" thickBot="1" x14ac:dyDescent="0.3">
      <c r="A22" s="23" t="s">
        <v>15</v>
      </c>
      <c r="B22" s="24">
        <f>B14-B20</f>
        <v>-450</v>
      </c>
      <c r="C22" s="24">
        <f>C14-C20</f>
        <v>-450</v>
      </c>
      <c r="D22" s="24">
        <f>D14-D20</f>
        <v>-850</v>
      </c>
      <c r="E22" s="24">
        <f>E14-E20</f>
        <v>-200</v>
      </c>
      <c r="F22" s="24">
        <f>F14-F20</f>
        <v>273</v>
      </c>
    </row>
    <row r="23" spans="1:6" ht="17" thickTop="1" x14ac:dyDescent="0.2"/>
    <row r="24" spans="1:6" x14ac:dyDescent="0.2">
      <c r="A24" t="s">
        <v>19</v>
      </c>
    </row>
    <row r="25" spans="1:6" x14ac:dyDescent="0.2">
      <c r="A25" t="s">
        <v>18</v>
      </c>
    </row>
    <row r="26" spans="1:6" x14ac:dyDescent="0.2">
      <c r="A26" s="30" t="s">
        <v>20</v>
      </c>
      <c r="B26" s="30"/>
    </row>
  </sheetData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Waaler Kaas</dc:creator>
  <cp:lastModifiedBy>Astrid Waaler Kaas</cp:lastModifiedBy>
  <cp:lastPrinted>2020-10-12T12:01:18Z</cp:lastPrinted>
  <dcterms:created xsi:type="dcterms:W3CDTF">2020-02-12T16:38:44Z</dcterms:created>
  <dcterms:modified xsi:type="dcterms:W3CDTF">2020-10-15T21:41:15Z</dcterms:modified>
</cp:coreProperties>
</file>